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Owner summary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Forecast" sheetId="3" state="visible" r:id="rId3"/>
    <sheet xmlns:r="http://schemas.openxmlformats.org/officeDocument/2006/relationships" name="Ramp" sheetId="4" state="visible" r:id="rId4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5">
    <numFmt numFmtId="164" formatCode="\€#,##0;&quot;(€&quot;#,##0\);\-"/>
    <numFmt numFmtId="165" formatCode="#,##0.0;\(#,##0.0\);\-"/>
    <numFmt numFmtId="166" formatCode="\€#,##0.00;&quot;(€&quot;#,##0.00\);\-"/>
    <numFmt numFmtId="167" formatCode="0.0%"/>
    <numFmt numFmtId="168" formatCode="#,##0;\(#,##0\);\-"/>
  </numFmts>
  <fonts count="10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sz val="14"/>
    </font>
    <font>
      <name val="Arial"/>
      <charset val="1"/>
      <family val="0"/>
      <i val="1"/>
      <color rgb="FF555555"/>
      <sz val="9"/>
    </font>
    <font>
      <name val="Arial"/>
      <charset val="1"/>
      <family val="0"/>
      <b val="1"/>
      <sz val="10"/>
    </font>
    <font>
      <name val="Arial"/>
      <charset val="1"/>
      <family val="0"/>
      <color rgb="FF000000"/>
      <sz val="10"/>
    </font>
    <font>
      <name val="Arial"/>
      <charset val="1"/>
      <family val="0"/>
      <color rgb="FF008000"/>
      <sz val="10"/>
    </font>
    <font>
      <name val="Arial"/>
      <charset val="1"/>
      <family val="0"/>
      <color rgb="FF0000FF"/>
      <sz val="10"/>
    </font>
  </fonts>
  <fills count="4">
    <fill>
      <patternFill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3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general" vertical="bottom"/>
    </xf>
    <xf numFmtId="164" fontId="8" fillId="0" borderId="1" applyAlignment="1" pivotButton="0" quotePrefix="0" xfId="0">
      <alignment horizontal="right" vertical="bottom"/>
    </xf>
    <xf numFmtId="165" fontId="8" fillId="0" borderId="1" applyAlignment="1" pivotButton="0" quotePrefix="0" xfId="0">
      <alignment horizontal="right" vertical="bottom"/>
    </xf>
    <xf numFmtId="0" fontId="8" fillId="0" borderId="1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bottom"/>
    </xf>
    <xf numFmtId="164" fontId="9" fillId="3" borderId="1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top" wrapText="1"/>
    </xf>
    <xf numFmtId="166" fontId="9" fillId="3" borderId="1" applyAlignment="1" pivotButton="0" quotePrefix="0" xfId="0">
      <alignment horizontal="general" vertical="bottom"/>
    </xf>
    <xf numFmtId="167" fontId="9" fillId="3" borderId="1" applyAlignment="1" pivotButton="0" quotePrefix="0" xfId="0">
      <alignment horizontal="general" vertical="bottom"/>
    </xf>
    <xf numFmtId="168" fontId="9" fillId="3" borderId="1" applyAlignment="1" pivotButton="0" quotePrefix="0" xfId="0">
      <alignment horizontal="general" vertical="bottom"/>
    </xf>
    <xf numFmtId="166" fontId="8" fillId="0" borderId="1" applyAlignment="1" pivotButton="0" quotePrefix="0" xfId="0">
      <alignment horizontal="right" vertical="bottom"/>
    </xf>
    <xf numFmtId="168" fontId="7" fillId="0" borderId="1" applyAlignment="1" pivotButton="0" quotePrefix="0" xfId="0">
      <alignment horizontal="right" vertical="bottom"/>
    </xf>
    <xf numFmtId="167" fontId="8" fillId="0" borderId="1" applyAlignment="1" pivotButton="0" quotePrefix="0" xfId="0">
      <alignment horizontal="right" vertical="bottom"/>
    </xf>
    <xf numFmtId="165" fontId="7" fillId="0" borderId="1" applyAlignment="1" pivotButton="0" quotePrefix="0" xfId="0">
      <alignment horizontal="right" vertical="bottom"/>
    </xf>
    <xf numFmtId="164" fontId="7" fillId="0" borderId="1" applyAlignment="1" pivotButton="0" quotePrefix="0" xfId="0">
      <alignment horizontal="right" vertical="bottom"/>
    </xf>
    <xf numFmtId="0" fontId="7" fillId="0" borderId="1" applyAlignment="1" pivotButton="0" quotePrefix="0" xfId="0">
      <alignment horizontal="right" vertical="bottom"/>
    </xf>
    <xf numFmtId="0" fontId="6" fillId="2" borderId="1" applyAlignment="1" pivotButton="0" quotePrefix="0" xfId="0">
      <alignment horizontal="center" vertical="bottom" wrapText="1"/>
    </xf>
    <xf numFmtId="167" fontId="8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  <xf numFmtId="164" fontId="7" fillId="0" borderId="1" applyAlignment="1" pivotButton="0" quotePrefix="0" xfId="0">
      <alignment horizontal="general" vertical="bottom"/>
    </xf>
    <xf numFmtId="168" fontId="7" fillId="0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general" vertical="bottom"/>
    </xf>
    <xf numFmtId="164" fontId="8" fillId="0" borderId="1" applyAlignment="1" pivotButton="0" quotePrefix="0" xfId="0">
      <alignment horizontal="right" vertical="bottom"/>
    </xf>
    <xf numFmtId="165" fontId="8" fillId="0" borderId="1" applyAlignment="1" pivotButton="0" quotePrefix="0" xfId="0">
      <alignment horizontal="right" vertical="bottom"/>
    </xf>
    <xf numFmtId="0" fontId="8" fillId="0" borderId="1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bottom"/>
    </xf>
    <xf numFmtId="164" fontId="9" fillId="3" borderId="1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top" wrapText="1"/>
    </xf>
    <xf numFmtId="166" fontId="9" fillId="3" borderId="1" applyAlignment="1" pivotButton="0" quotePrefix="0" xfId="0">
      <alignment horizontal="general" vertical="bottom"/>
    </xf>
    <xf numFmtId="167" fontId="9" fillId="3" borderId="1" applyAlignment="1" pivotButton="0" quotePrefix="0" xfId="0">
      <alignment horizontal="general" vertical="bottom"/>
    </xf>
    <xf numFmtId="168" fontId="9" fillId="3" borderId="1" applyAlignment="1" pivotButton="0" quotePrefix="0" xfId="0">
      <alignment horizontal="general" vertical="bottom"/>
    </xf>
    <xf numFmtId="166" fontId="8" fillId="0" borderId="1" applyAlignment="1" pivotButton="0" quotePrefix="0" xfId="0">
      <alignment horizontal="right" vertical="bottom"/>
    </xf>
    <xf numFmtId="168" fontId="7" fillId="0" borderId="1" applyAlignment="1" pivotButton="0" quotePrefix="0" xfId="0">
      <alignment horizontal="right" vertical="bottom"/>
    </xf>
    <xf numFmtId="167" fontId="8" fillId="0" borderId="1" applyAlignment="1" pivotButton="0" quotePrefix="0" xfId="0">
      <alignment horizontal="right" vertical="bottom"/>
    </xf>
    <xf numFmtId="165" fontId="7" fillId="0" borderId="1" applyAlignment="1" pivotButton="0" quotePrefix="0" xfId="0">
      <alignment horizontal="right" vertical="bottom"/>
    </xf>
    <xf numFmtId="164" fontId="7" fillId="0" borderId="1" applyAlignment="1" pivotButton="0" quotePrefix="0" xfId="0">
      <alignment horizontal="right" vertical="bottom"/>
    </xf>
    <xf numFmtId="0" fontId="7" fillId="0" borderId="1" applyAlignment="1" pivotButton="0" quotePrefix="0" xfId="0">
      <alignment horizontal="right" vertical="bottom"/>
    </xf>
    <xf numFmtId="0" fontId="6" fillId="2" borderId="1" applyAlignment="1" pivotButton="0" quotePrefix="0" xfId="0">
      <alignment horizontal="center" vertical="bottom" wrapText="1"/>
    </xf>
    <xf numFmtId="167" fontId="8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  <xf numFmtId="164" fontId="7" fillId="0" borderId="1" applyAlignment="1" pivotButton="0" quotePrefix="0" xfId="0">
      <alignment horizontal="general" vertical="bottom"/>
    </xf>
    <xf numFmtId="168" fontId="7" fillId="0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D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52" customWidth="1" style="26" min="1" max="1"/>
    <col width="18" customWidth="1" style="26" min="2" max="4"/>
  </cols>
  <sheetData>
    <row r="1" ht="17.35" customHeight="1" s="27">
      <c r="A1" s="28" t="inlineStr">
        <is>
          <t>The bad-case forecast: what to expect</t>
        </is>
      </c>
    </row>
    <row r="2" ht="15" customHeight="1" s="27">
      <c r="A2" s="29" t="inlineStr">
        <is>
          <t>The row to sign against is the BAD case. If the business can live with these numbers, the good case is a bonus, not a plan.</t>
        </is>
      </c>
    </row>
    <row r="4" ht="15" customHeight="1" s="27">
      <c r="A4" s="30" t="n"/>
      <c r="B4" s="30" t="inlineStr">
        <is>
          <t>Bad</t>
        </is>
      </c>
      <c r="C4" s="30" t="inlineStr">
        <is>
          <t>Base</t>
        </is>
      </c>
      <c r="D4" s="30" t="inlineStr">
        <is>
          <t>Good</t>
        </is>
      </c>
    </row>
    <row r="5" ht="15" customHeight="1" s="27">
      <c r="A5" s="31" t="inlineStr">
        <is>
          <t>Monthly budget (€)</t>
        </is>
      </c>
      <c r="B5" s="32">
        <f>Forecast!B5</f>
        <v/>
      </c>
      <c r="C5" s="32">
        <f>Forecast!C5</f>
        <v/>
      </c>
      <c r="D5" s="32">
        <f>Forecast!D5</f>
        <v/>
      </c>
    </row>
    <row r="6" ht="15" customHeight="1" s="27">
      <c r="A6" s="31" t="inlineStr">
        <is>
          <t>Month 1 new customers</t>
        </is>
      </c>
      <c r="B6" s="33">
        <f>Ramp!C5</f>
        <v/>
      </c>
      <c r="C6" s="33">
        <f>Ramp!J5</f>
        <v/>
      </c>
      <c r="D6" s="33">
        <f>Ramp!P5</f>
        <v/>
      </c>
    </row>
    <row r="7" ht="15" customHeight="1" s="27">
      <c r="A7" s="31" t="inlineStr">
        <is>
          <t>Month 3+ new customers per month (steady state)</t>
        </is>
      </c>
      <c r="B7" s="33">
        <f>Forecast!B11</f>
        <v/>
      </c>
      <c r="C7" s="33">
        <f>Forecast!C11</f>
        <v/>
      </c>
      <c r="D7" s="33">
        <f>Forecast!D11</f>
        <v/>
      </c>
    </row>
    <row r="8" ht="15" customHeight="1" s="27">
      <c r="A8" s="31" t="inlineStr">
        <is>
          <t>Month 3+ contribution per month (€)</t>
        </is>
      </c>
      <c r="B8" s="32">
        <f>Forecast!B13</f>
        <v/>
      </c>
      <c r="C8" s="32">
        <f>Forecast!C13</f>
        <v/>
      </c>
      <c r="D8" s="32">
        <f>Forecast!D13</f>
        <v/>
      </c>
    </row>
    <row r="9" ht="15" customHeight="1" s="27">
      <c r="A9" s="31" t="inlineStr">
        <is>
          <t>Cost per lead (€)</t>
        </is>
      </c>
      <c r="B9" s="32">
        <f>Forecast!B15</f>
        <v/>
      </c>
      <c r="C9" s="32">
        <f>Forecast!C15</f>
        <v/>
      </c>
      <c r="D9" s="32">
        <f>Forecast!D15</f>
        <v/>
      </c>
    </row>
    <row r="10" ht="15" customHeight="1" s="27">
      <c r="A10" s="31" t="inlineStr">
        <is>
          <t>Cost per new customer (€)</t>
        </is>
      </c>
      <c r="B10" s="32">
        <f>Forecast!B16</f>
        <v/>
      </c>
      <c r="C10" s="32">
        <f>Forecast!C16</f>
        <v/>
      </c>
      <c r="D10" s="32">
        <f>Forecast!D16</f>
        <v/>
      </c>
    </row>
    <row r="11" ht="15" customHeight="1" s="27">
      <c r="A11" s="31" t="inlineStr">
        <is>
          <t>Payback month</t>
        </is>
      </c>
      <c r="B11" s="34">
        <f>Ramp!C12</f>
        <v/>
      </c>
      <c r="C11" s="34">
        <f>Ramp!J12</f>
        <v/>
      </c>
      <c r="D11" s="34">
        <f>Ramp!P12</f>
        <v/>
      </c>
    </row>
    <row r="12" ht="15" customHeight="1" s="27">
      <c r="A12" s="31" t="inlineStr">
        <is>
          <t>Spend floor check</t>
        </is>
      </c>
      <c r="B12" s="34">
        <f>Forecast!B17</f>
        <v/>
      </c>
      <c r="C12" s="34">
        <f>Forecast!C17</f>
        <v/>
      </c>
      <c r="D12" s="34">
        <f>Forecast!D17</f>
        <v/>
      </c>
    </row>
    <row r="14" ht="15" customHeight="1" s="27">
      <c r="A14" s="35" t="inlineStr">
        <is>
          <t>How to read this</t>
        </is>
      </c>
    </row>
    <row r="15" ht="15" customHeight="1" s="27">
      <c r="A15" s="29" t="inlineStr">
        <is>
          <t>1. Enter your five inputs on the Inputs sheet (yellow cells).</t>
        </is>
      </c>
    </row>
    <row r="16" ht="15" customHeight="1" s="27">
      <c r="A16" s="29" t="inlineStr">
        <is>
          <t>2. Bad case = high CPC, low conversion, low close rate. It is the number you commit to living with.</t>
        </is>
      </c>
    </row>
    <row r="17" ht="15" customHeight="1" s="27">
      <c r="A17" s="29" t="inlineStr">
        <is>
          <t>3. Month 1 runs at roughly half of steady state. Judge month 1 against month 1, not against month 3.</t>
        </is>
      </c>
    </row>
    <row r="18" ht="15" customHeight="1" s="27">
      <c r="A18" s="29" t="inlineStr">
        <is>
          <t>4. Payback month = when cumulative contribution first covers cumulative spend.</t>
        </is>
      </c>
    </row>
    <row r="19" ht="15" customHeight="1" s="27">
      <c r="A19" s="29" t="inlineStr">
        <is>
          <t>5. If the bad case is below the spend floor, tighten scope before launch (one service, exact match).</t>
        </is>
      </c>
    </row>
    <row r="20" ht="15" customHeight="1" s="27">
      <c r="A20" s="29" t="inlineStr">
        <is>
          <t>Framework: https://atakanalevli.com/frameworks/the-bad-case-forecast, by Necati Atakan Alevli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E2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26" min="1" max="1"/>
    <col width="14" customWidth="1" style="26" min="2" max="4"/>
    <col width="50" customWidth="1" style="26" min="5" max="5"/>
  </cols>
  <sheetData>
    <row r="1" ht="17.35" customHeight="1" s="27">
      <c r="A1" s="28" t="inlineStr">
        <is>
          <t>The bad-case forecast: inputs</t>
        </is>
      </c>
    </row>
    <row r="2" ht="15" customHeight="1" s="27">
      <c r="A2" s="29" t="inlineStr">
        <is>
          <t>Edit only the yellow cells (blue text). Everything else recalculates. Example values shown are illustrative for a Dutch dental clinic.</t>
        </is>
      </c>
    </row>
    <row r="4" ht="15" customHeight="1" s="27">
      <c r="A4" s="31" t="inlineStr">
        <is>
          <t>Monthly marketing budget (€)</t>
        </is>
      </c>
      <c r="B4" s="36" t="n">
        <v>2000</v>
      </c>
      <c r="E4" s="37" t="inlineStr">
        <is>
          <t>From the margin-back budget, or the amount you intend to spend.</t>
        </is>
      </c>
    </row>
    <row r="6" ht="15" customHeight="1" s="27">
      <c r="A6" s="30" t="inlineStr">
        <is>
          <t>Scenario inputs</t>
        </is>
      </c>
      <c r="B6" s="30" t="inlineStr">
        <is>
          <t>Bad</t>
        </is>
      </c>
      <c r="C6" s="30" t="inlineStr">
        <is>
          <t>Base</t>
        </is>
      </c>
      <c r="D6" s="30" t="inlineStr">
        <is>
          <t>Good</t>
        </is>
      </c>
    </row>
    <row r="7" ht="22.35" customHeight="1" s="27">
      <c r="A7" s="31" t="inlineStr">
        <is>
          <t>Cost per click (€)</t>
        </is>
      </c>
      <c r="B7" s="38" t="n">
        <v>4</v>
      </c>
      <c r="C7" s="38" t="n">
        <v>3</v>
      </c>
      <c r="D7" s="38" t="n">
        <v>2.5</v>
      </c>
      <c r="E7" s="37" t="inlineStr">
        <is>
          <t>Keyword Planner top-of-page bid range or auction data. Bad = HIGH end.</t>
        </is>
      </c>
    </row>
    <row r="8" ht="22.35" customHeight="1" s="27">
      <c r="A8" s="31" t="inlineStr">
        <is>
          <t>Click-to-lead conversion rate</t>
        </is>
      </c>
      <c r="B8" s="39" t="n">
        <v>0.04</v>
      </c>
      <c r="C8" s="39" t="n">
        <v>0.06</v>
      </c>
      <c r="D8" s="39" t="n">
        <v>0.08</v>
      </c>
      <c r="E8" s="37" t="inlineStr">
        <is>
          <t>Own account history if it exists; otherwise a conservative benchmark. Bad = LOW end.</t>
        </is>
      </c>
    </row>
    <row r="9" ht="22.35" customHeight="1" s="27">
      <c r="A9" s="31" t="inlineStr">
        <is>
          <t>Lead-to-customer close rate</t>
        </is>
      </c>
      <c r="B9" s="39" t="n">
        <v>0.55</v>
      </c>
      <c r="C9" s="39" t="n">
        <v>0.6</v>
      </c>
      <c r="D9" s="39" t="n">
        <v>0.65</v>
      </c>
      <c r="E9" s="37" t="inlineStr">
        <is>
          <t>From the business's own records (enquiries that became paying customers).</t>
        </is>
      </c>
    </row>
    <row r="11" ht="22.35" customHeight="1" s="27">
      <c r="A11" s="31" t="inlineStr">
        <is>
          <t>Contribution per new customer, year one (€)</t>
        </is>
      </c>
      <c r="B11" s="36" t="n">
        <v>250</v>
      </c>
      <c r="E11" s="37" t="inlineStr">
        <is>
          <t>Average sale × gross margin, plus demonstrated repeat business. Same figure as the margin-back budget.</t>
        </is>
      </c>
    </row>
    <row r="13" ht="15" customHeight="1" s="27">
      <c r="A13" s="35" t="inlineStr">
        <is>
          <t>Ramp assumption (share of steady state)</t>
        </is>
      </c>
    </row>
    <row r="14" ht="22.35" customHeight="1" s="27">
      <c r="A14" s="31" t="inlineStr">
        <is>
          <t>Month 1</t>
        </is>
      </c>
      <c r="B14" s="39" t="n">
        <v>0.5</v>
      </c>
      <c r="E14" s="37" t="inlineStr">
        <is>
          <t>Planning assumption from small local accounts, not a law. Replace with your own history once you have it.</t>
        </is>
      </c>
    </row>
    <row r="15" ht="15" customHeight="1" s="27">
      <c r="A15" s="31" t="inlineStr">
        <is>
          <t>Month 2</t>
        </is>
      </c>
      <c r="B15" s="39" t="n">
        <v>0.8</v>
      </c>
    </row>
    <row r="16" ht="15" customHeight="1" s="27">
      <c r="A16" s="31" t="inlineStr">
        <is>
          <t>Month 3 and after</t>
        </is>
      </c>
      <c r="B16" s="39" t="n">
        <v>1</v>
      </c>
    </row>
    <row r="18" ht="22.35" customHeight="1" s="27">
      <c r="A18" s="31" t="inlineStr">
        <is>
          <t>Spend floor: conversions per month needed for smart bidding</t>
        </is>
      </c>
      <c r="B18" s="40" t="n">
        <v>30</v>
      </c>
      <c r="E18" s="37" t="inlineStr">
        <is>
          <t>Google's long-standing tCPA guidance is ~30 per 30 days. See https://atakanalevli.com/frameworks/the-spend-floor</t>
        </is>
      </c>
    </row>
    <row r="21" ht="15" customHeight="1" s="27">
      <c r="A21" s="35" t="inlineStr">
        <is>
          <t>Legend</t>
        </is>
      </c>
    </row>
    <row r="22" ht="15" customHeight="1" s="27">
      <c r="A22" s="29" t="inlineStr">
        <is>
          <t>Yellow fill, blue text = your inputs. Black = formulas. Green = pulled from another sheet.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E1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0" customWidth="1" style="26" min="1" max="1"/>
    <col width="16" customWidth="1" style="26" min="2" max="4"/>
    <col width="46" customWidth="1" style="26" min="5" max="5"/>
  </cols>
  <sheetData>
    <row r="1" ht="17.35" customHeight="1" s="27">
      <c r="A1" s="28" t="inlineStr">
        <is>
          <t>Steady-state forecast (month 3 onward)</t>
        </is>
      </c>
    </row>
    <row r="2" ht="15" customHeight="1" s="27">
      <c r="A2" s="29" t="inlineStr">
        <is>
          <t>Four multiplications: budget ÷ CPC × conversion rate × close rate × contribution.</t>
        </is>
      </c>
    </row>
    <row r="4" ht="15" customHeight="1" s="27">
      <c r="A4" s="30" t="inlineStr">
        <is>
          <t>Per month</t>
        </is>
      </c>
      <c r="B4" s="30" t="inlineStr">
        <is>
          <t>Bad</t>
        </is>
      </c>
      <c r="C4" s="30" t="inlineStr">
        <is>
          <t>Base</t>
        </is>
      </c>
      <c r="D4" s="30" t="inlineStr">
        <is>
          <t>Good</t>
        </is>
      </c>
    </row>
    <row r="5" ht="15" customHeight="1" s="27">
      <c r="A5" s="31" t="inlineStr">
        <is>
          <t>Budget (€)</t>
        </is>
      </c>
      <c r="B5" s="32">
        <f>Inputs!$B$4</f>
        <v/>
      </c>
      <c r="C5" s="32">
        <f>Inputs!$B$4</f>
        <v/>
      </c>
      <c r="D5" s="32">
        <f>Inputs!$B$4</f>
        <v/>
      </c>
    </row>
    <row r="6" ht="15" customHeight="1" s="27">
      <c r="A6" s="31" t="inlineStr">
        <is>
          <t>Cost per click (€)</t>
        </is>
      </c>
      <c r="B6" s="41">
        <f>Inputs!B7</f>
        <v/>
      </c>
      <c r="C6" s="41">
        <f>Inputs!C7</f>
        <v/>
      </c>
      <c r="D6" s="41">
        <f>Inputs!D7</f>
        <v/>
      </c>
    </row>
    <row r="7" ht="15" customHeight="1" s="27">
      <c r="A7" s="31" t="inlineStr">
        <is>
          <t>Clicks</t>
        </is>
      </c>
      <c r="B7" s="42">
        <f>IF(B6=0,0,B5/B6)</f>
        <v/>
      </c>
      <c r="C7" s="42">
        <f>IF(C6=0,0,C5/C6)</f>
        <v/>
      </c>
      <c r="D7" s="42">
        <f>IF(D6=0,0,D5/D6)</f>
        <v/>
      </c>
    </row>
    <row r="8" ht="15" customHeight="1" s="27">
      <c r="A8" s="31" t="inlineStr">
        <is>
          <t>Conversion rate</t>
        </is>
      </c>
      <c r="B8" s="43">
        <f>Inputs!B8</f>
        <v/>
      </c>
      <c r="C8" s="43">
        <f>Inputs!C8</f>
        <v/>
      </c>
      <c r="D8" s="43">
        <f>Inputs!D8</f>
        <v/>
      </c>
    </row>
    <row r="9" ht="15" customHeight="1" s="27">
      <c r="A9" s="31" t="inlineStr">
        <is>
          <t>Leads</t>
        </is>
      </c>
      <c r="B9" s="44">
        <f>B7*B8</f>
        <v/>
      </c>
      <c r="C9" s="44">
        <f>C7*C8</f>
        <v/>
      </c>
      <c r="D9" s="44">
        <f>D7*D8</f>
        <v/>
      </c>
    </row>
    <row r="10" ht="15" customHeight="1" s="27">
      <c r="A10" s="31" t="inlineStr">
        <is>
          <t>Close rate</t>
        </is>
      </c>
      <c r="B10" s="43">
        <f>Inputs!B9</f>
        <v/>
      </c>
      <c r="C10" s="43">
        <f>Inputs!C9</f>
        <v/>
      </c>
      <c r="D10" s="43">
        <f>Inputs!D9</f>
        <v/>
      </c>
    </row>
    <row r="11" ht="15" customHeight="1" s="27">
      <c r="A11" s="31" t="inlineStr">
        <is>
          <t>New customers</t>
        </is>
      </c>
      <c r="B11" s="44">
        <f>B9*B10</f>
        <v/>
      </c>
      <c r="C11" s="44">
        <f>C9*C10</f>
        <v/>
      </c>
      <c r="D11" s="44">
        <f>D9*D10</f>
        <v/>
      </c>
    </row>
    <row r="12" ht="15" customHeight="1" s="27">
      <c r="A12" s="31" t="inlineStr">
        <is>
          <t>Contribution per customer (€)</t>
        </is>
      </c>
      <c r="B12" s="32">
        <f>Inputs!$B$11</f>
        <v/>
      </c>
      <c r="C12" s="32">
        <f>Inputs!$B$11</f>
        <v/>
      </c>
      <c r="D12" s="32">
        <f>Inputs!$B$11</f>
        <v/>
      </c>
    </row>
    <row r="13" ht="15" customHeight="1" s="27">
      <c r="A13" s="31" t="inlineStr">
        <is>
          <t>Contribution per month (€)</t>
        </is>
      </c>
      <c r="B13" s="45">
        <f>B11*B12</f>
        <v/>
      </c>
      <c r="C13" s="45">
        <f>C11*C12</f>
        <v/>
      </c>
      <c r="D13" s="45">
        <f>D11*D12</f>
        <v/>
      </c>
    </row>
    <row r="14" ht="15" customHeight="1" s="27">
      <c r="A14" s="31" t="inlineStr">
        <is>
          <t>Net vs budget per month (€)</t>
        </is>
      </c>
      <c r="B14" s="45">
        <f>B13-B5</f>
        <v/>
      </c>
      <c r="C14" s="45">
        <f>C13-C5</f>
        <v/>
      </c>
      <c r="D14" s="45">
        <f>D13-D5</f>
        <v/>
      </c>
    </row>
    <row r="15" ht="15" customHeight="1" s="27">
      <c r="A15" s="31" t="inlineStr">
        <is>
          <t>Cost per lead (€)</t>
        </is>
      </c>
      <c r="B15" s="45">
        <f>IF(B9=0,0,B5/B9)</f>
        <v/>
      </c>
      <c r="C15" s="45">
        <f>IF(C9=0,0,C5/C9)</f>
        <v/>
      </c>
      <c r="D15" s="45">
        <f>IF(D9=0,0,D5/D9)</f>
        <v/>
      </c>
    </row>
    <row r="16" ht="15" customHeight="1" s="27">
      <c r="A16" s="31" t="inlineStr">
        <is>
          <t>Cost per customer (€)</t>
        </is>
      </c>
      <c r="B16" s="45">
        <f>IF(B11=0,0,B5/B11)</f>
        <v/>
      </c>
      <c r="C16" s="45">
        <f>IF(C11=0,0,C5/C11)</f>
        <v/>
      </c>
      <c r="D16" s="45">
        <f>IF(D11=0,0,D5/D11)</f>
        <v/>
      </c>
    </row>
    <row r="17" ht="22.35" customHeight="1" s="27">
      <c r="A17" s="31" t="inlineStr">
        <is>
          <t>Spend floor check</t>
        </is>
      </c>
      <c r="B17" s="46">
        <f>IF(B9&gt;=Inputs!$B$18,"Clears spend floor","Below spend floor: tighten scope")</f>
        <v/>
      </c>
      <c r="C17" s="46">
        <f>IF(C9&gt;=Inputs!$B$18,"Clears spend floor","Below spend floor: tighten scope")</f>
        <v/>
      </c>
      <c r="D17" s="46">
        <f>IF(D9&gt;=Inputs!$B$18,"Clears spend floor","Below spend floor: tighten scope")</f>
        <v/>
      </c>
      <c r="E17" s="37" t="inlineStr">
        <is>
          <t>Leads per month compared with the spend-floor threshold on the Inputs sheet.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U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0" customWidth="1" style="26" min="1" max="1"/>
    <col width="12" customWidth="1" style="26" min="2" max="2"/>
    <col width="14" customWidth="1" style="26" min="3" max="3"/>
    <col width="16" customWidth="1" style="26" min="4" max="7"/>
    <col width="12" customWidth="1" style="26" min="8" max="8"/>
    <col width="3" customWidth="1" style="26" min="9" max="9"/>
    <col width="14" customWidth="1" style="26" min="10" max="10"/>
    <col width="16" customWidth="1" style="26" min="11" max="13"/>
    <col width="12" customWidth="1" style="26" min="14" max="14"/>
    <col width="3" customWidth="1" style="26" min="15" max="15"/>
    <col width="14" customWidth="1" style="26" min="16" max="16"/>
    <col width="16" customWidth="1" style="26" min="17" max="19"/>
    <col width="12" customWidth="1" style="26" min="20" max="20"/>
  </cols>
  <sheetData>
    <row r="1" ht="17.35" customHeight="1" s="27">
      <c r="A1" s="28" t="inlineStr">
        <is>
          <t>Six-month ramp: cumulative spend vs cumulative contribution</t>
        </is>
      </c>
    </row>
    <row r="2" ht="15" customHeight="1" s="27">
      <c r="A2" s="29" t="inlineStr">
        <is>
          <t>Ramp factor: Inputs month 1 / month 2 / month 3+. Payback month = first month where cumulative net ≥ 0.</t>
        </is>
      </c>
    </row>
    <row r="3" ht="15" customHeight="1" s="27">
      <c r="C3" s="35" t="inlineStr">
        <is>
          <t>Bad case</t>
        </is>
      </c>
      <c r="J3" s="35" t="inlineStr">
        <is>
          <t>Base case</t>
        </is>
      </c>
      <c r="P3" s="35" t="inlineStr">
        <is>
          <t>Good case</t>
        </is>
      </c>
    </row>
    <row r="4" ht="79.84999999999999" customHeight="1" s="27">
      <c r="A4" s="30" t="inlineStr">
        <is>
          <t>Month</t>
        </is>
      </c>
      <c r="B4" s="30" t="inlineStr">
        <is>
          <t>Ramp</t>
        </is>
      </c>
      <c r="C4" s="47" t="inlineStr">
        <is>
          <t>New customers</t>
        </is>
      </c>
      <c r="D4" s="47" t="inlineStr">
        <is>
          <t>Contribution (€)</t>
        </is>
      </c>
      <c r="E4" s="47" t="inlineStr">
        <is>
          <t>Cum. spend (€)</t>
        </is>
      </c>
      <c r="F4" s="47" t="inlineStr">
        <is>
          <t>Cum. contribution (€)</t>
        </is>
      </c>
      <c r="G4" s="47" t="inlineStr">
        <is>
          <t>Cum. net (€)</t>
        </is>
      </c>
      <c r="H4" s="47" t="inlineStr">
        <is>
          <t>Payback helper</t>
        </is>
      </c>
      <c r="J4" s="47" t="inlineStr">
        <is>
          <t>New customers</t>
        </is>
      </c>
      <c r="K4" s="47" t="inlineStr">
        <is>
          <t>Contribution (€)</t>
        </is>
      </c>
      <c r="L4" s="47" t="inlineStr">
        <is>
          <t>Cum. spend (€)</t>
        </is>
      </c>
      <c r="M4" s="47" t="inlineStr">
        <is>
          <t>Cum. contribution (€)</t>
        </is>
      </c>
      <c r="N4" s="47" t="inlineStr">
        <is>
          <t>Cum. net (€)</t>
        </is>
      </c>
      <c r="O4" s="47" t="inlineStr">
        <is>
          <t>Payback helper</t>
        </is>
      </c>
      <c r="P4" s="47" t="inlineStr">
        <is>
          <t>New customers</t>
        </is>
      </c>
      <c r="Q4" s="47" t="inlineStr">
        <is>
          <t>Contribution (€)</t>
        </is>
      </c>
      <c r="R4" s="47" t="inlineStr">
        <is>
          <t>Cum. spend (€)</t>
        </is>
      </c>
      <c r="S4" s="47" t="inlineStr">
        <is>
          <t>Cum. contribution (€)</t>
        </is>
      </c>
      <c r="T4" s="47" t="inlineStr">
        <is>
          <t>Cum. net (€)</t>
        </is>
      </c>
      <c r="U4" s="47" t="inlineStr">
        <is>
          <t>Payback helper</t>
        </is>
      </c>
    </row>
    <row r="5" ht="15" customHeight="1" s="27">
      <c r="A5" s="31" t="n">
        <v>1</v>
      </c>
      <c r="B5" s="48">
        <f>Inputs!$B$14</f>
        <v/>
      </c>
      <c r="C5" s="49">
        <f>Forecast!B$11*$B5</f>
        <v/>
      </c>
      <c r="D5" s="50">
        <f>C5*Inputs!$B$11</f>
        <v/>
      </c>
      <c r="E5" s="50">
        <f>Inputs!$B$4*$A5</f>
        <v/>
      </c>
      <c r="F5" s="50">
        <f>D5</f>
        <v/>
      </c>
      <c r="G5" s="50">
        <f>F5-E5</f>
        <v/>
      </c>
      <c r="H5" s="51">
        <f>IF(G5&gt;=0,$A5,999)</f>
        <v/>
      </c>
      <c r="J5" s="49">
        <f>Forecast!C$11*$B5</f>
        <v/>
      </c>
      <c r="K5" s="50">
        <f>J5*Inputs!$B$11</f>
        <v/>
      </c>
      <c r="L5" s="50">
        <f>Inputs!$B$4*$A5</f>
        <v/>
      </c>
      <c r="M5" s="50">
        <f>K5</f>
        <v/>
      </c>
      <c r="N5" s="50">
        <f>M5-L5</f>
        <v/>
      </c>
      <c r="O5" s="51">
        <f>IF(N5&gt;=0,$A5,999)</f>
        <v/>
      </c>
      <c r="P5" s="49">
        <f>Forecast!D$11*$B5</f>
        <v/>
      </c>
      <c r="Q5" s="50">
        <f>P5*Inputs!$B$11</f>
        <v/>
      </c>
      <c r="R5" s="50">
        <f>Inputs!$B$4*$A5</f>
        <v/>
      </c>
      <c r="S5" s="50">
        <f>Q5</f>
        <v/>
      </c>
      <c r="T5" s="50">
        <f>S5-R5</f>
        <v/>
      </c>
      <c r="U5" s="51">
        <f>IF(T5&gt;=0,$A5,999)</f>
        <v/>
      </c>
    </row>
    <row r="6" ht="15" customHeight="1" s="27">
      <c r="A6" s="31" t="n">
        <v>2</v>
      </c>
      <c r="B6" s="48">
        <f>Inputs!$B$15</f>
        <v/>
      </c>
      <c r="C6" s="49">
        <f>Forecast!B$11*$B6</f>
        <v/>
      </c>
      <c r="D6" s="50">
        <f>C6*Inputs!$B$11</f>
        <v/>
      </c>
      <c r="E6" s="50">
        <f>Inputs!$B$4*$A6</f>
        <v/>
      </c>
      <c r="F6" s="50">
        <f>F5+D6</f>
        <v/>
      </c>
      <c r="G6" s="50">
        <f>F6-E6</f>
        <v/>
      </c>
      <c r="H6" s="51">
        <f>IF(G6&gt;=0,$A6,999)</f>
        <v/>
      </c>
      <c r="J6" s="49">
        <f>Forecast!C$11*$B6</f>
        <v/>
      </c>
      <c r="K6" s="50">
        <f>J6*Inputs!$B$11</f>
        <v/>
      </c>
      <c r="L6" s="50">
        <f>Inputs!$B$4*$A6</f>
        <v/>
      </c>
      <c r="M6" s="50">
        <f>M5+K6</f>
        <v/>
      </c>
      <c r="N6" s="50">
        <f>M6-L6</f>
        <v/>
      </c>
      <c r="O6" s="51">
        <f>IF(N6&gt;=0,$A6,999)</f>
        <v/>
      </c>
      <c r="P6" s="49">
        <f>Forecast!D$11*$B6</f>
        <v/>
      </c>
      <c r="Q6" s="50">
        <f>P6*Inputs!$B$11</f>
        <v/>
      </c>
      <c r="R6" s="50">
        <f>Inputs!$B$4*$A6</f>
        <v/>
      </c>
      <c r="S6" s="50">
        <f>S5+Q6</f>
        <v/>
      </c>
      <c r="T6" s="50">
        <f>S6-R6</f>
        <v/>
      </c>
      <c r="U6" s="51">
        <f>IF(T6&gt;=0,$A6,999)</f>
        <v/>
      </c>
    </row>
    <row r="7" ht="15" customHeight="1" s="27">
      <c r="A7" s="31" t="n">
        <v>3</v>
      </c>
      <c r="B7" s="48">
        <f>Inputs!$B$16</f>
        <v/>
      </c>
      <c r="C7" s="49">
        <f>Forecast!B$11*$B7</f>
        <v/>
      </c>
      <c r="D7" s="50">
        <f>C7*Inputs!$B$11</f>
        <v/>
      </c>
      <c r="E7" s="50">
        <f>Inputs!$B$4*$A7</f>
        <v/>
      </c>
      <c r="F7" s="50">
        <f>F6+D7</f>
        <v/>
      </c>
      <c r="G7" s="50">
        <f>F7-E7</f>
        <v/>
      </c>
      <c r="H7" s="51">
        <f>IF(G7&gt;=0,$A7,999)</f>
        <v/>
      </c>
      <c r="J7" s="49">
        <f>Forecast!C$11*$B7</f>
        <v/>
      </c>
      <c r="K7" s="50">
        <f>J7*Inputs!$B$11</f>
        <v/>
      </c>
      <c r="L7" s="50">
        <f>Inputs!$B$4*$A7</f>
        <v/>
      </c>
      <c r="M7" s="50">
        <f>M6+K7</f>
        <v/>
      </c>
      <c r="N7" s="50">
        <f>M7-L7</f>
        <v/>
      </c>
      <c r="O7" s="51">
        <f>IF(N7&gt;=0,$A7,999)</f>
        <v/>
      </c>
      <c r="P7" s="49">
        <f>Forecast!D$11*$B7</f>
        <v/>
      </c>
      <c r="Q7" s="50">
        <f>P7*Inputs!$B$11</f>
        <v/>
      </c>
      <c r="R7" s="50">
        <f>Inputs!$B$4*$A7</f>
        <v/>
      </c>
      <c r="S7" s="50">
        <f>S6+Q7</f>
        <v/>
      </c>
      <c r="T7" s="50">
        <f>S7-R7</f>
        <v/>
      </c>
      <c r="U7" s="51">
        <f>IF(T7&gt;=0,$A7,999)</f>
        <v/>
      </c>
    </row>
    <row r="8" ht="15" customHeight="1" s="27">
      <c r="A8" s="31" t="n">
        <v>4</v>
      </c>
      <c r="B8" s="48">
        <f>Inputs!$B$16</f>
        <v/>
      </c>
      <c r="C8" s="49">
        <f>Forecast!B$11*$B8</f>
        <v/>
      </c>
      <c r="D8" s="50">
        <f>C8*Inputs!$B$11</f>
        <v/>
      </c>
      <c r="E8" s="50">
        <f>Inputs!$B$4*$A8</f>
        <v/>
      </c>
      <c r="F8" s="50">
        <f>F7+D8</f>
        <v/>
      </c>
      <c r="G8" s="50">
        <f>F8-E8</f>
        <v/>
      </c>
      <c r="H8" s="51">
        <f>IF(G8&gt;=0,$A8,999)</f>
        <v/>
      </c>
      <c r="J8" s="49">
        <f>Forecast!C$11*$B8</f>
        <v/>
      </c>
      <c r="K8" s="50">
        <f>J8*Inputs!$B$11</f>
        <v/>
      </c>
      <c r="L8" s="50">
        <f>Inputs!$B$4*$A8</f>
        <v/>
      </c>
      <c r="M8" s="50">
        <f>M7+K8</f>
        <v/>
      </c>
      <c r="N8" s="50">
        <f>M8-L8</f>
        <v/>
      </c>
      <c r="O8" s="51">
        <f>IF(N8&gt;=0,$A8,999)</f>
        <v/>
      </c>
      <c r="P8" s="49">
        <f>Forecast!D$11*$B8</f>
        <v/>
      </c>
      <c r="Q8" s="50">
        <f>P8*Inputs!$B$11</f>
        <v/>
      </c>
      <c r="R8" s="50">
        <f>Inputs!$B$4*$A8</f>
        <v/>
      </c>
      <c r="S8" s="50">
        <f>S7+Q8</f>
        <v/>
      </c>
      <c r="T8" s="50">
        <f>S8-R8</f>
        <v/>
      </c>
      <c r="U8" s="51">
        <f>IF(T8&gt;=0,$A8,999)</f>
        <v/>
      </c>
    </row>
    <row r="9" ht="15" customHeight="1" s="27">
      <c r="A9" s="31" t="n">
        <v>5</v>
      </c>
      <c r="B9" s="48">
        <f>Inputs!$B$16</f>
        <v/>
      </c>
      <c r="C9" s="49">
        <f>Forecast!B$11*$B9</f>
        <v/>
      </c>
      <c r="D9" s="50">
        <f>C9*Inputs!$B$11</f>
        <v/>
      </c>
      <c r="E9" s="50">
        <f>Inputs!$B$4*$A9</f>
        <v/>
      </c>
      <c r="F9" s="50">
        <f>F8+D9</f>
        <v/>
      </c>
      <c r="G9" s="50">
        <f>F9-E9</f>
        <v/>
      </c>
      <c r="H9" s="51">
        <f>IF(G9&gt;=0,$A9,999)</f>
        <v/>
      </c>
      <c r="J9" s="49">
        <f>Forecast!C$11*$B9</f>
        <v/>
      </c>
      <c r="K9" s="50">
        <f>J9*Inputs!$B$11</f>
        <v/>
      </c>
      <c r="L9" s="50">
        <f>Inputs!$B$4*$A9</f>
        <v/>
      </c>
      <c r="M9" s="50">
        <f>M8+K9</f>
        <v/>
      </c>
      <c r="N9" s="50">
        <f>M9-L9</f>
        <v/>
      </c>
      <c r="O9" s="51">
        <f>IF(N9&gt;=0,$A9,999)</f>
        <v/>
      </c>
      <c r="P9" s="49">
        <f>Forecast!D$11*$B9</f>
        <v/>
      </c>
      <c r="Q9" s="50">
        <f>P9*Inputs!$B$11</f>
        <v/>
      </c>
      <c r="R9" s="50">
        <f>Inputs!$B$4*$A9</f>
        <v/>
      </c>
      <c r="S9" s="50">
        <f>S8+Q9</f>
        <v/>
      </c>
      <c r="T9" s="50">
        <f>S9-R9</f>
        <v/>
      </c>
      <c r="U9" s="51">
        <f>IF(T9&gt;=0,$A9,999)</f>
        <v/>
      </c>
    </row>
    <row r="10" ht="15" customHeight="1" s="27">
      <c r="A10" s="31" t="n">
        <v>6</v>
      </c>
      <c r="B10" s="48">
        <f>Inputs!$B$16</f>
        <v/>
      </c>
      <c r="C10" s="49">
        <f>Forecast!B$11*$B10</f>
        <v/>
      </c>
      <c r="D10" s="50">
        <f>C10*Inputs!$B$11</f>
        <v/>
      </c>
      <c r="E10" s="50">
        <f>Inputs!$B$4*$A10</f>
        <v/>
      </c>
      <c r="F10" s="50">
        <f>F9+D10</f>
        <v/>
      </c>
      <c r="G10" s="50">
        <f>F10-E10</f>
        <v/>
      </c>
      <c r="H10" s="51">
        <f>IF(G10&gt;=0,$A10,999)</f>
        <v/>
      </c>
      <c r="J10" s="49">
        <f>Forecast!C$11*$B10</f>
        <v/>
      </c>
      <c r="K10" s="50">
        <f>J10*Inputs!$B$11</f>
        <v/>
      </c>
      <c r="L10" s="50">
        <f>Inputs!$B$4*$A10</f>
        <v/>
      </c>
      <c r="M10" s="50">
        <f>M9+K10</f>
        <v/>
      </c>
      <c r="N10" s="50">
        <f>M10-L10</f>
        <v/>
      </c>
      <c r="O10" s="51">
        <f>IF(N10&gt;=0,$A10,999)</f>
        <v/>
      </c>
      <c r="P10" s="49">
        <f>Forecast!D$11*$B10</f>
        <v/>
      </c>
      <c r="Q10" s="50">
        <f>P10*Inputs!$B$11</f>
        <v/>
      </c>
      <c r="R10" s="50">
        <f>Inputs!$B$4*$A10</f>
        <v/>
      </c>
      <c r="S10" s="50">
        <f>S9+Q10</f>
        <v/>
      </c>
      <c r="T10" s="50">
        <f>S10-R10</f>
        <v/>
      </c>
      <c r="U10" s="51">
        <f>IF(T10&gt;=0,$A10,999)</f>
        <v/>
      </c>
    </row>
    <row r="12" ht="15" customHeight="1" s="27">
      <c r="A12" s="35" t="inlineStr">
        <is>
          <t>Payback month</t>
        </is>
      </c>
      <c r="C12" s="52">
        <f>IF(MIN(H5:H10)=999,"Not within 6 months",MIN(H5:H10))</f>
        <v/>
      </c>
      <c r="J12" s="52">
        <f>IF(MIN(O5:O10)=999,"Not within 6 months",MIN(O5:O10))</f>
        <v/>
      </c>
      <c r="P12" s="52">
        <f>IF(MIN(U5:U10)=999,"Not within 6 months",MIN(U5:U10))</f>
        <v/>
      </c>
    </row>
    <row r="13" ht="15" customHeight="1" s="27">
      <c r="A13" s="29" t="inlineStr">
        <is>
          <t>Helper columns hold the month number when cumulative net is ≥ 0, else 999.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2026-09-10T13:00:30Z</dcterms:created>
  <dcterms:modified xmlns:dcterms="http://purl.org/dc/terms/" xmlns:xsi="http://www.w3.org/2001/XMLSchema-instance" xsi:type="dcterms:W3CDTF">2026-09-17T12:20:29Z</dcterms:modified>
  <cp:revision>0</cp:revision>
</cp:coreProperties>
</file>